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12. March 2024-25/"/>
    </mc:Choice>
  </mc:AlternateContent>
  <xr:revisionPtr revIDLastSave="3" documentId="8_{AECF4CD6-1C4D-492F-A06F-FB0832824C01}" xr6:coauthVersionLast="47" xr6:coauthVersionMax="47" xr10:uidLastSave="{066427A4-5B5F-4D61-B854-094FFF19888F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1" l="1"/>
  <c r="F23" i="1"/>
  <c r="F22" i="1"/>
  <c r="E21" i="1"/>
  <c r="D21" i="1"/>
  <c r="F21" i="1" s="1"/>
  <c r="F20" i="1"/>
  <c r="F19" i="1"/>
  <c r="F18" i="1"/>
  <c r="F17" i="1"/>
  <c r="F16" i="1"/>
  <c r="C5" i="2"/>
  <c r="C7" i="2"/>
  <c r="F15" i="1" l="1"/>
  <c r="F13" i="1"/>
  <c r="F14" i="1"/>
  <c r="F12" i="1"/>
  <c r="F11" i="1"/>
  <c r="F9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F10" i="1"/>
  <c r="D32" i="1"/>
  <c r="E32" i="1"/>
  <c r="F29" i="1" l="1"/>
  <c r="F32" i="1" s="1"/>
  <c r="E21" i="2"/>
  <c r="E22" i="2"/>
  <c r="D26" i="2" l="1"/>
  <c r="E7" i="1" s="1"/>
  <c r="E26" i="2" l="1"/>
  <c r="C26" i="2"/>
  <c r="D7" i="1" s="1"/>
  <c r="F7" i="1" s="1"/>
  <c r="C15" i="2" l="1"/>
  <c r="D6" i="1" l="1"/>
  <c r="D26" i="1" s="1"/>
  <c r="D15" i="2"/>
  <c r="E15" i="2"/>
  <c r="E6" i="1" l="1"/>
  <c r="E26" i="1" s="1"/>
  <c r="F6" i="1" l="1"/>
  <c r="F26" i="1" s="1"/>
</calcChain>
</file>

<file path=xl/sharedStrings.xml><?xml version="1.0" encoding="utf-8"?>
<sst xmlns="http://schemas.openxmlformats.org/spreadsheetml/2006/main" count="120" uniqueCount="97">
  <si>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</si>
  <si>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</si>
  <si>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</si>
  <si>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</si>
  <si>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</si>
  <si>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</si>
  <si>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</si>
  <si>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</si>
  <si>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</si>
  <si>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</si>
  <si>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</si>
  <si>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</si>
  <si>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</si>
  <si>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</si>
  <si>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</si>
  <si>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</si>
  <si>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</si>
  <si>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</si>
  <si>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</si>
  <si>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</si>
  <si>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</si>
  <si>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</si>
  <si>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</si>
  <si>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</si>
  <si>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</si>
  <si>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</si>
  <si>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</si>
  <si>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</si>
  <si>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</si>
  <si>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</si>
  <si>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</si>
  <si>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</si>
  <si>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</si>
  <si>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</si>
  <si>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Coffee morning</t>
  </si>
  <si>
    <t>Employer NI = 466.03
Employee NI &amp; TAX = £864.36</t>
  </si>
  <si>
    <t>Cakes and coffee</t>
  </si>
  <si>
    <t>Employer £248.10
Employee £165.40</t>
  </si>
  <si>
    <t>D/D 0101</t>
  </si>
  <si>
    <t>D/D 0102</t>
  </si>
  <si>
    <t>Payment Schedule March 2025</t>
  </si>
  <si>
    <t>Salary March</t>
  </si>
  <si>
    <t>Date: March Expenses 2025</t>
  </si>
  <si>
    <t xml:space="preserve">Clerk February Expenses Owed </t>
  </si>
  <si>
    <t>Clerk February Expenses Paid</t>
  </si>
  <si>
    <t>Feb Hours</t>
  </si>
  <si>
    <t>BACS 0301</t>
  </si>
  <si>
    <t>BACS 0302</t>
  </si>
  <si>
    <t>BACS 0303</t>
  </si>
  <si>
    <t>BACS 0304</t>
  </si>
  <si>
    <t>BACS 0305</t>
  </si>
  <si>
    <t>BACS 0306</t>
  </si>
  <si>
    <t>BACS 0307</t>
  </si>
  <si>
    <t>BACS 0308</t>
  </si>
  <si>
    <t>BACS 0309</t>
  </si>
  <si>
    <t>BACS 0310</t>
  </si>
  <si>
    <t>BACS 0311</t>
  </si>
  <si>
    <t>NALC Conference</t>
  </si>
  <si>
    <t>Clerk conference re devolution</t>
  </si>
  <si>
    <t>Travel costs</t>
  </si>
  <si>
    <t>Travel to Rother for meeting</t>
  </si>
  <si>
    <t>Uniserve</t>
  </si>
  <si>
    <t>Website hosting fees</t>
  </si>
  <si>
    <t>WCA</t>
  </si>
  <si>
    <t>Newsletter Fee</t>
  </si>
  <si>
    <t>Limpo Storgae</t>
  </si>
  <si>
    <t>Annual storage fees</t>
  </si>
  <si>
    <t>Viking Direct</t>
  </si>
  <si>
    <t>Stationary</t>
  </si>
  <si>
    <t>SLCC Training</t>
  </si>
  <si>
    <t>Intro to Procurement</t>
  </si>
  <si>
    <t>Woodbase</t>
  </si>
  <si>
    <t>Two noticeboards</t>
  </si>
  <si>
    <t>Autella Payroll</t>
  </si>
  <si>
    <t>Final Bill</t>
  </si>
  <si>
    <t>BACS 0312</t>
  </si>
  <si>
    <t>Westfield Village website hosting</t>
  </si>
  <si>
    <t>BACS 0313</t>
  </si>
  <si>
    <t>Herington Solicitiors</t>
  </si>
  <si>
    <t>Legal advice on title deed</t>
  </si>
  <si>
    <t>BACS 0314</t>
  </si>
  <si>
    <t>Legal advice on Football Club Lease</t>
  </si>
  <si>
    <t>BACS 0315</t>
  </si>
  <si>
    <t>Legal advice on Cricket Club Lease</t>
  </si>
  <si>
    <t>BACS 0316</t>
  </si>
  <si>
    <t>Coffee and stationary</t>
  </si>
  <si>
    <t>BACS 0317</t>
  </si>
  <si>
    <t>Westfield Church</t>
  </si>
  <si>
    <t>Contribution to heating when hosting CS</t>
  </si>
  <si>
    <t>BACS 0318</t>
  </si>
  <si>
    <t>TVC</t>
  </si>
  <si>
    <t>Clearing Oak Tree debris</t>
  </si>
  <si>
    <t>BACS 0319</t>
  </si>
  <si>
    <t>Unity Bank</t>
  </si>
  <si>
    <t>Service Charge</t>
  </si>
  <si>
    <t>BACS 0320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</si>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</sst>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164" fontId="2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64" fontId="5" fillId="0" borderId="1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8" xfId="0" applyFont="1" applyFill="1" applyBorder="1" applyAlignment="1">
      <alignment vertical="center"/>
    </xf>
    <xf numFmtId="0" fontId="2" fillId="0" borderId="33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164" fontId="3" fillId="0" borderId="0" xfId="0" applyNumberFormat="1" applyFont="1" applyFill="1" applyAlignment="1">
      <alignment horizontal="center" vertical="center"/>
    </xf>
    <xf numFmtId="8" fontId="3" fillId="0" borderId="0" xfId="0" applyNumberFormat="1" applyFont="1" applyFill="1" applyAlignment="1">
      <alignment horizontal="center" vertical="center" wrapText="1"/>
    </xf>
    <xf numFmtId="164" fontId="3" fillId="0" borderId="0" xfId="0" applyNumberFormat="1" applyFont="1" applyFill="1" applyAlignment="1">
      <alignment horizontal="left" vertical="center" wrapText="1"/>
    </xf>
    <xf numFmtId="164" fontId="3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8"/>
  <sheetViews>
    <sheetView tabSelected="1" zoomScale="87" zoomScaleNormal="70" workbookViewId="0">
      <selection activeCell="F6" sqref="F6"/>
    </sheetView>
  </sheetViews>
  <sheetFormatPr defaultColWidth="24.21875" defaultRowHeight="19.5" customHeight="1" x14ac:dyDescent="0.3"/>
  <cols>
    <col min="1" max="1" width="23.21875" style="75" customWidth="1"/>
    <col min="2" max="2" width="34.6640625" style="84" customWidth="1"/>
    <col min="3" max="3" width="11.77734375" style="85" customWidth="1"/>
    <col min="4" max="6" width="10.21875" style="86" customWidth="1"/>
    <col min="7" max="7" width="54.33203125" style="84" customWidth="1"/>
    <col min="8" max="16384" width="24.21875" style="75"/>
  </cols>
  <sheetData>
    <row r="1" spans="1:7" s="60" customFormat="1" ht="19.5" customHeight="1" x14ac:dyDescent="0.3">
      <c r="A1" s="60" t="s">
        <v>40</v>
      </c>
      <c r="B1" s="61"/>
      <c r="C1" s="62"/>
      <c r="D1" s="63"/>
      <c r="E1" s="63"/>
      <c r="F1" s="63"/>
      <c r="G1" s="61"/>
    </row>
    <row r="3" spans="1:7" s="60" customFormat="1" ht="19.5" customHeight="1" x14ac:dyDescent="0.3">
      <c r="A3" s="64" t="s">
        <v>0</v>
      </c>
      <c r="B3" s="65" t="s">
        <v>1</v>
      </c>
      <c r="C3" s="66" t="s">
        <v>2</v>
      </c>
      <c r="D3" s="67" t="s">
        <v>3</v>
      </c>
      <c r="E3" s="67" t="s">
        <v>4</v>
      </c>
      <c r="F3" s="67" t="s">
        <v>5</v>
      </c>
      <c r="G3" s="65" t="s">
        <v>6</v>
      </c>
    </row>
    <row r="4" spans="1:7" s="60" customFormat="1" ht="15.6" customHeight="1" x14ac:dyDescent="0.3">
      <c r="A4" s="68" t="s">
        <v>7</v>
      </c>
      <c r="B4" s="68"/>
      <c r="C4" s="68"/>
      <c r="D4" s="68"/>
      <c r="E4" s="68"/>
      <c r="F4" s="68"/>
      <c r="G4" s="68"/>
    </row>
    <row r="5" spans="1:7" s="74" customFormat="1" ht="24" customHeight="1" x14ac:dyDescent="0.3">
      <c r="A5" s="69" t="s">
        <v>8</v>
      </c>
      <c r="B5" s="70" t="s">
        <v>41</v>
      </c>
      <c r="C5" s="71" t="s">
        <v>46</v>
      </c>
      <c r="D5" s="72" t="s">
        <v>96</v>
      </c>
      <c r="E5" s="72" t="s">
        <v>96</v>
      </c>
      <c r="F5" s="73" t="s">
        <v>96</v>
      </c>
      <c r="G5" s="70"/>
    </row>
    <row r="6" spans="1:7" s="74" customFormat="1" ht="19.05" customHeight="1" x14ac:dyDescent="0.3">
      <c r="A6" s="69" t="s">
        <v>9</v>
      </c>
      <c r="B6" s="70" t="s">
        <v>43</v>
      </c>
      <c r="C6" s="71" t="s">
        <v>47</v>
      </c>
      <c r="D6" s="73">
        <f>'Clerk Expenses'!C15</f>
        <v>168.52</v>
      </c>
      <c r="E6" s="73">
        <f>'Clerk Expenses'!D15</f>
        <v>23</v>
      </c>
      <c r="F6" s="73">
        <f t="shared" ref="F5:F29" si="0">D6+E6</f>
        <v>191.52</v>
      </c>
      <c r="G6" s="69"/>
    </row>
    <row r="7" spans="1:7" s="74" customFormat="1" ht="19.05" customHeight="1" x14ac:dyDescent="0.3">
      <c r="A7" s="69" t="s">
        <v>9</v>
      </c>
      <c r="B7" s="70" t="s">
        <v>44</v>
      </c>
      <c r="C7" s="71" t="s">
        <v>48</v>
      </c>
      <c r="D7" s="73">
        <f>'Clerk Expenses'!C26</f>
        <v>0</v>
      </c>
      <c r="E7" s="73">
        <f>'Clerk Expenses'!D26</f>
        <v>0</v>
      </c>
      <c r="F7" s="73">
        <f t="shared" si="0"/>
        <v>0</v>
      </c>
      <c r="G7" s="70"/>
    </row>
    <row r="8" spans="1:7" s="74" customFormat="1" ht="19.05" customHeight="1" x14ac:dyDescent="0.3">
      <c r="A8" s="69" t="s">
        <v>27</v>
      </c>
      <c r="B8" s="70" t="s">
        <v>28</v>
      </c>
      <c r="C8" s="71" t="s">
        <v>49</v>
      </c>
      <c r="D8" s="73">
        <f>'Unity Card'!C15</f>
        <v>3</v>
      </c>
      <c r="E8" s="73">
        <f>'Unity Card'!D15</f>
        <v>0</v>
      </c>
      <c r="F8" s="73">
        <f t="shared" si="0"/>
        <v>3</v>
      </c>
      <c r="G8" s="70"/>
    </row>
    <row r="9" spans="1:7" s="74" customFormat="1" ht="27.6" x14ac:dyDescent="0.3">
      <c r="A9" s="69" t="s">
        <v>33</v>
      </c>
      <c r="B9" s="70" t="s">
        <v>32</v>
      </c>
      <c r="C9" s="71" t="s">
        <v>50</v>
      </c>
      <c r="D9" s="73">
        <v>1330.39</v>
      </c>
      <c r="E9" s="73">
        <v>0</v>
      </c>
      <c r="F9" s="73">
        <f t="shared" si="0"/>
        <v>1330.39</v>
      </c>
      <c r="G9" s="70" t="s">
        <v>35</v>
      </c>
    </row>
    <row r="10" spans="1:7" s="74" customFormat="1" ht="19.5" customHeight="1" x14ac:dyDescent="0.3">
      <c r="A10" s="69" t="s">
        <v>26</v>
      </c>
      <c r="B10" s="70" t="s">
        <v>45</v>
      </c>
      <c r="C10" s="71" t="s">
        <v>51</v>
      </c>
      <c r="D10" s="73">
        <v>288</v>
      </c>
      <c r="E10" s="73">
        <v>0</v>
      </c>
      <c r="F10" s="73">
        <f>D10+E10</f>
        <v>288</v>
      </c>
      <c r="G10" s="70"/>
    </row>
    <row r="11" spans="1:7" ht="19.5" customHeight="1" x14ac:dyDescent="0.3">
      <c r="A11" s="75" t="s">
        <v>61</v>
      </c>
      <c r="B11" s="70" t="s">
        <v>62</v>
      </c>
      <c r="C11" s="71" t="s">
        <v>52</v>
      </c>
      <c r="D11" s="76">
        <v>150</v>
      </c>
      <c r="E11" s="76">
        <v>30</v>
      </c>
      <c r="F11" s="73">
        <f t="shared" ref="F11:F20" si="1">D11+E11</f>
        <v>180</v>
      </c>
      <c r="G11" s="77"/>
    </row>
    <row r="12" spans="1:7" s="74" customFormat="1" ht="19.5" customHeight="1" x14ac:dyDescent="0.3">
      <c r="A12" s="69" t="s">
        <v>63</v>
      </c>
      <c r="B12" s="70" t="s">
        <v>64</v>
      </c>
      <c r="C12" s="71" t="s">
        <v>53</v>
      </c>
      <c r="D12" s="73">
        <v>447.4</v>
      </c>
      <c r="E12" s="73">
        <v>0</v>
      </c>
      <c r="F12" s="78">
        <f t="shared" si="1"/>
        <v>447.4</v>
      </c>
      <c r="G12" s="70"/>
    </row>
    <row r="13" spans="1:7" s="74" customFormat="1" ht="19.5" customHeight="1" x14ac:dyDescent="0.3">
      <c r="A13" s="69" t="s">
        <v>65</v>
      </c>
      <c r="B13" s="70" t="s">
        <v>66</v>
      </c>
      <c r="C13" s="71" t="s">
        <v>54</v>
      </c>
      <c r="D13" s="73">
        <v>72</v>
      </c>
      <c r="E13" s="73">
        <v>14.4</v>
      </c>
      <c r="F13" s="78">
        <f t="shared" si="1"/>
        <v>86.4</v>
      </c>
      <c r="G13" s="70"/>
    </row>
    <row r="14" spans="1:7" s="74" customFormat="1" ht="19.5" customHeight="1" x14ac:dyDescent="0.3">
      <c r="A14" s="69" t="s">
        <v>67</v>
      </c>
      <c r="B14" s="70" t="s">
        <v>68</v>
      </c>
      <c r="C14" s="71" t="s">
        <v>55</v>
      </c>
      <c r="D14" s="73">
        <v>56.1</v>
      </c>
      <c r="E14" s="73">
        <v>0</v>
      </c>
      <c r="F14" s="78">
        <f t="shared" si="1"/>
        <v>56.1</v>
      </c>
      <c r="G14" s="70"/>
    </row>
    <row r="15" spans="1:7" s="74" customFormat="1" ht="19.5" customHeight="1" x14ac:dyDescent="0.3">
      <c r="A15" s="69" t="s">
        <v>71</v>
      </c>
      <c r="B15" s="70" t="s">
        <v>72</v>
      </c>
      <c r="C15" s="71" t="s">
        <v>56</v>
      </c>
      <c r="D15" s="73">
        <v>1654.74</v>
      </c>
      <c r="E15" s="73">
        <v>330.95</v>
      </c>
      <c r="F15" s="78">
        <f t="shared" si="1"/>
        <v>1985.69</v>
      </c>
      <c r="G15" s="70"/>
    </row>
    <row r="16" spans="1:7" s="74" customFormat="1" ht="24" customHeight="1" x14ac:dyDescent="0.3">
      <c r="A16" s="69" t="s">
        <v>73</v>
      </c>
      <c r="B16" s="70" t="s">
        <v>74</v>
      </c>
      <c r="C16" s="71" t="s">
        <v>75</v>
      </c>
      <c r="D16" s="72">
        <v>117.17</v>
      </c>
      <c r="E16" s="72">
        <v>23.44</v>
      </c>
      <c r="F16" s="73">
        <f t="shared" si="1"/>
        <v>140.61000000000001</v>
      </c>
      <c r="G16" s="70"/>
    </row>
    <row r="17" spans="1:7" s="74" customFormat="1" ht="19.05" customHeight="1" x14ac:dyDescent="0.3">
      <c r="A17" s="69" t="s">
        <v>61</v>
      </c>
      <c r="B17" s="70" t="s">
        <v>76</v>
      </c>
      <c r="C17" s="71" t="s">
        <v>77</v>
      </c>
      <c r="D17" s="73">
        <v>120</v>
      </c>
      <c r="E17" s="73">
        <v>24</v>
      </c>
      <c r="F17" s="73">
        <f t="shared" si="1"/>
        <v>144</v>
      </c>
      <c r="G17" s="69"/>
    </row>
    <row r="18" spans="1:7" s="74" customFormat="1" ht="19.05" customHeight="1" x14ac:dyDescent="0.3">
      <c r="A18" s="69" t="s">
        <v>78</v>
      </c>
      <c r="B18" s="70" t="s">
        <v>79</v>
      </c>
      <c r="C18" s="71" t="s">
        <v>80</v>
      </c>
      <c r="D18" s="73">
        <v>210</v>
      </c>
      <c r="E18" s="73">
        <v>42</v>
      </c>
      <c r="F18" s="73">
        <f t="shared" si="1"/>
        <v>252</v>
      </c>
      <c r="G18" s="70"/>
    </row>
    <row r="19" spans="1:7" s="74" customFormat="1" ht="19.8" customHeight="1" x14ac:dyDescent="0.3">
      <c r="A19" s="69" t="s">
        <v>78</v>
      </c>
      <c r="B19" s="70" t="s">
        <v>81</v>
      </c>
      <c r="C19" s="71" t="s">
        <v>82</v>
      </c>
      <c r="D19" s="73">
        <v>1500</v>
      </c>
      <c r="E19" s="73">
        <v>300</v>
      </c>
      <c r="F19" s="73">
        <f t="shared" si="1"/>
        <v>1800</v>
      </c>
      <c r="G19" s="70"/>
    </row>
    <row r="20" spans="1:7" s="74" customFormat="1" ht="19.8" customHeight="1" x14ac:dyDescent="0.3">
      <c r="A20" s="69" t="s">
        <v>78</v>
      </c>
      <c r="B20" s="70" t="s">
        <v>83</v>
      </c>
      <c r="C20" s="71" t="s">
        <v>84</v>
      </c>
      <c r="D20" s="73">
        <v>510</v>
      </c>
      <c r="E20" s="73">
        <v>102</v>
      </c>
      <c r="F20" s="73">
        <f t="shared" si="1"/>
        <v>612</v>
      </c>
      <c r="G20" s="70"/>
    </row>
    <row r="21" spans="1:7" s="74" customFormat="1" ht="19.5" customHeight="1" x14ac:dyDescent="0.3">
      <c r="A21" s="69" t="s">
        <v>67</v>
      </c>
      <c r="B21" s="70" t="s">
        <v>85</v>
      </c>
      <c r="C21" s="71" t="s">
        <v>86</v>
      </c>
      <c r="D21" s="73">
        <f>25.96+4.95+0.95</f>
        <v>31.86</v>
      </c>
      <c r="E21" s="73">
        <f>2.48+1.68</f>
        <v>4.16</v>
      </c>
      <c r="F21" s="73">
        <f>D21+E21</f>
        <v>36.019999999999996</v>
      </c>
      <c r="G21" s="70"/>
    </row>
    <row r="22" spans="1:7" ht="19.5" customHeight="1" x14ac:dyDescent="0.3">
      <c r="A22" s="75" t="s">
        <v>87</v>
      </c>
      <c r="B22" s="70" t="s">
        <v>88</v>
      </c>
      <c r="C22" s="71" t="s">
        <v>89</v>
      </c>
      <c r="D22" s="76">
        <v>350</v>
      </c>
      <c r="E22" s="76">
        <v>0</v>
      </c>
      <c r="F22" s="73">
        <f t="shared" ref="F22:F24" si="2">D22+E22</f>
        <v>350</v>
      </c>
      <c r="G22" s="77"/>
    </row>
    <row r="23" spans="1:7" s="74" customFormat="1" ht="19.5" customHeight="1" x14ac:dyDescent="0.3">
      <c r="A23" s="69" t="s">
        <v>90</v>
      </c>
      <c r="B23" s="70" t="s">
        <v>91</v>
      </c>
      <c r="C23" s="71" t="s">
        <v>92</v>
      </c>
      <c r="D23" s="73">
        <v>450</v>
      </c>
      <c r="E23" s="73">
        <v>0</v>
      </c>
      <c r="F23" s="78">
        <f t="shared" si="2"/>
        <v>450</v>
      </c>
      <c r="G23" s="70"/>
    </row>
    <row r="24" spans="1:7" s="74" customFormat="1" ht="19.5" customHeight="1" x14ac:dyDescent="0.3">
      <c r="A24" s="69" t="s">
        <v>93</v>
      </c>
      <c r="B24" s="70" t="s">
        <v>94</v>
      </c>
      <c r="C24" s="71" t="s">
        <v>95</v>
      </c>
      <c r="D24" s="73">
        <v>7.95</v>
      </c>
      <c r="E24" s="73">
        <v>0</v>
      </c>
      <c r="F24" s="78">
        <f t="shared" si="2"/>
        <v>7.95</v>
      </c>
      <c r="G24" s="70"/>
    </row>
    <row r="25" spans="1:7" s="74" customFormat="1" ht="19.5" customHeight="1" x14ac:dyDescent="0.3">
      <c r="A25" s="69"/>
      <c r="B25" s="70"/>
      <c r="C25" s="71"/>
      <c r="D25" s="73"/>
      <c r="E25" s="73"/>
      <c r="F25" s="78"/>
      <c r="G25" s="70"/>
    </row>
    <row r="26" spans="1:7" s="60" customFormat="1" ht="19.5" customHeight="1" x14ac:dyDescent="0.3">
      <c r="A26" s="79" t="s">
        <v>16</v>
      </c>
      <c r="B26" s="80"/>
      <c r="C26" s="81"/>
      <c r="D26" s="67">
        <f>SUM(D5:D25)</f>
        <v>7467.1299999999992</v>
      </c>
      <c r="E26" s="67">
        <f>SUM(E5:E25)</f>
        <v>893.94999999999993</v>
      </c>
      <c r="F26" s="67">
        <f>SUM(F5:F25)</f>
        <v>8361.0800000000017</v>
      </c>
      <c r="G26" s="70"/>
    </row>
    <row r="27" spans="1:7" s="74" customFormat="1" ht="19.5" customHeight="1" x14ac:dyDescent="0.3">
      <c r="A27" s="69"/>
      <c r="B27" s="70"/>
      <c r="C27" s="71"/>
      <c r="D27" s="73"/>
      <c r="E27" s="73"/>
      <c r="F27" s="78"/>
      <c r="G27" s="70"/>
    </row>
    <row r="28" spans="1:7" s="83" customFormat="1" ht="16.5" customHeight="1" x14ac:dyDescent="0.3">
      <c r="A28" s="82" t="s">
        <v>10</v>
      </c>
      <c r="B28" s="82"/>
      <c r="C28" s="82"/>
      <c r="D28" s="82"/>
      <c r="E28" s="82"/>
      <c r="F28" s="82"/>
      <c r="G28" s="82"/>
    </row>
    <row r="29" spans="1:7" s="74" customFormat="1" ht="22.05" customHeight="1" x14ac:dyDescent="0.3">
      <c r="A29" s="69" t="s">
        <v>11</v>
      </c>
      <c r="B29" s="70" t="s">
        <v>12</v>
      </c>
      <c r="C29" s="71" t="s">
        <v>38</v>
      </c>
      <c r="D29" s="73">
        <v>17.34</v>
      </c>
      <c r="E29" s="73">
        <v>3.47</v>
      </c>
      <c r="F29" s="73">
        <f t="shared" si="0"/>
        <v>20.81</v>
      </c>
      <c r="G29" s="70" t="s">
        <v>13</v>
      </c>
    </row>
    <row r="30" spans="1:7" s="74" customFormat="1" ht="26.1" customHeight="1" x14ac:dyDescent="0.3">
      <c r="A30" s="69" t="s">
        <v>14</v>
      </c>
      <c r="B30" s="70" t="s">
        <v>15</v>
      </c>
      <c r="C30" s="71" t="s">
        <v>39</v>
      </c>
      <c r="D30" s="73">
        <v>413.5</v>
      </c>
      <c r="E30" s="73">
        <v>0</v>
      </c>
      <c r="F30" s="73">
        <v>413.5</v>
      </c>
      <c r="G30" s="70" t="s">
        <v>37</v>
      </c>
    </row>
    <row r="31" spans="1:7" ht="19.5" customHeight="1" x14ac:dyDescent="0.3">
      <c r="E31" s="87"/>
    </row>
    <row r="32" spans="1:7" s="60" customFormat="1" ht="19.5" customHeight="1" x14ac:dyDescent="0.3">
      <c r="A32" s="68" t="s">
        <v>16</v>
      </c>
      <c r="B32" s="68"/>
      <c r="C32" s="68"/>
      <c r="D32" s="67">
        <f>SUM(D29:D31)</f>
        <v>430.84</v>
      </c>
      <c r="E32" s="67">
        <f t="shared" ref="E32:F32" si="3">SUM(E29:E31)</f>
        <v>3.47</v>
      </c>
      <c r="F32" s="67">
        <f t="shared" si="3"/>
        <v>434.31</v>
      </c>
      <c r="G32" s="61"/>
    </row>
    <row r="33" spans="1:5" ht="19.5" customHeight="1" x14ac:dyDescent="0.3">
      <c r="B33" s="88"/>
      <c r="C33" s="89"/>
    </row>
    <row r="34" spans="1:5" ht="19.5" customHeight="1" x14ac:dyDescent="0.3">
      <c r="A34" s="90" t="s">
        <v>17</v>
      </c>
      <c r="B34" s="91"/>
      <c r="C34" s="92"/>
      <c r="D34" s="93" t="s">
        <v>18</v>
      </c>
      <c r="E34" s="93"/>
    </row>
    <row r="35" spans="1:5" ht="19.5" customHeight="1" x14ac:dyDescent="0.3">
      <c r="A35" s="90"/>
    </row>
    <row r="36" spans="1:5" ht="19.5" customHeight="1" x14ac:dyDescent="0.3">
      <c r="A36" s="90" t="s">
        <v>19</v>
      </c>
      <c r="B36" s="91"/>
      <c r="C36" s="92"/>
      <c r="D36" s="93"/>
      <c r="E36" s="93"/>
    </row>
    <row r="37" spans="1:5" ht="19.5" customHeight="1" x14ac:dyDescent="0.3">
      <c r="A37" s="60"/>
    </row>
    <row r="38" spans="1:5" ht="19.5" customHeight="1" x14ac:dyDescent="0.3">
      <c r="A38" s="60"/>
    </row>
  </sheetData>
  <mergeCells count="4">
    <mergeCell ref="A32:C32"/>
    <mergeCell ref="A28:G28"/>
    <mergeCell ref="A4:G4"/>
    <mergeCell ref="A26:C26"/>
  </mergeCells>
  <phoneticPr fontId="4" type="noConversion"/>
  <pageMargins left="0.25" right="0.25" top="0.75" bottom="0.75" header="0.3" footer="0.3"/>
  <pageSetup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C6" sqref="C6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42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36</v>
      </c>
      <c r="B5" s="24" t="s">
        <v>34</v>
      </c>
      <c r="C5" s="16">
        <f>7.5+7.98+9.97+14.66</f>
        <v>40.11</v>
      </c>
      <c r="D5" s="4">
        <v>0</v>
      </c>
      <c r="E5" s="42">
        <f>C5+D5</f>
        <v>40.11</v>
      </c>
      <c r="F5" s="40"/>
    </row>
    <row r="6" spans="1:6" s="31" customFormat="1" ht="14.4" x14ac:dyDescent="0.3">
      <c r="A6" s="27" t="s">
        <v>57</v>
      </c>
      <c r="B6" s="24" t="s">
        <v>58</v>
      </c>
      <c r="C6" s="16">
        <v>85</v>
      </c>
      <c r="D6" s="47">
        <v>17</v>
      </c>
      <c r="E6" s="48">
        <f t="shared" ref="E6" si="0">C6+D6</f>
        <v>102</v>
      </c>
      <c r="F6" s="41"/>
    </row>
    <row r="7" spans="1:6" ht="17.55" customHeight="1" x14ac:dyDescent="0.3">
      <c r="A7" s="27" t="s">
        <v>59</v>
      </c>
      <c r="B7" s="24" t="s">
        <v>60</v>
      </c>
      <c r="C7" s="16">
        <f>(14.9*0.45)*2</f>
        <v>13.41</v>
      </c>
      <c r="D7" s="4">
        <v>0</v>
      </c>
      <c r="E7" s="36">
        <f>C7+D7</f>
        <v>13.41</v>
      </c>
      <c r="F7" s="40"/>
    </row>
    <row r="8" spans="1:6" ht="18.600000000000001" customHeight="1" x14ac:dyDescent="0.3">
      <c r="A8" s="27" t="s">
        <v>69</v>
      </c>
      <c r="B8" s="32" t="s">
        <v>70</v>
      </c>
      <c r="C8" s="16">
        <v>30</v>
      </c>
      <c r="D8" s="4">
        <v>6</v>
      </c>
      <c r="E8" s="36">
        <f t="shared" ref="E8:E12" si="1">C8+D8</f>
        <v>36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168.52</v>
      </c>
      <c r="D15" s="6">
        <f>SUM(D5:D14)</f>
        <v>23</v>
      </c>
      <c r="E15" s="6">
        <f>SUM(E5:E14)</f>
        <v>191.52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2025-03-04T15:02:00Z</cp:lastPrinted>
  <dcterms:created xsi:type="dcterms:W3CDTF">2019-08-08T10:49:15Z</dcterms:created>
  <dcterms:modified xsi:type="dcterms:W3CDTF">2025-05-14T09:56:05Z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